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lfgiroux/Forensic Assurance Dropbox/Brandon Giroux/Sales/2026 Order Form/"/>
    </mc:Choice>
  </mc:AlternateContent>
  <xr:revisionPtr revIDLastSave="0" documentId="13_ncr:1_{BCC93A64-AC0C-C246-ABFD-E0621E119DF6}" xr6:coauthVersionLast="47" xr6:coauthVersionMax="47" xr10:uidLastSave="{00000000-0000-0000-0000-000000000000}"/>
  <workbookProtection workbookAlgorithmName="SHA-512" workbookHashValue="jtGh5xKZsBwGu98NHaUom36b2Y+KXe751DqgAil103mmnP69TC1ehMEZ4AwNTPqIF+bClultpOIUl/8OAfi+dg==" workbookSaltValue="Or4jH3oxsCpLo9OiqYyLpw==" workbookSpinCount="100000" lockStructure="1"/>
  <bookViews>
    <workbookView xWindow="0" yWindow="760" windowWidth="30240" windowHeight="18880" tabRatio="500" xr2:uid="{00000000-000D-0000-FFFF-FFFF00000000}"/>
  </bookViews>
  <sheets>
    <sheet name="Order Form" sheetId="1" r:id="rId1"/>
    <sheet name="Payment Options" sheetId="2" r:id="rId2"/>
    <sheet name="Sheet1" sheetId="3" state="hidden" r:id="rId3"/>
  </sheets>
  <definedNames>
    <definedName name="_xlnm.Print_Area" localSheetId="0">'Order Form'!$A$1:$K$82</definedName>
    <definedName name="_xlnm.Print_Area" localSheetId="1">'Payment Options'!$A$1:$J$35</definedName>
    <definedName name="ShippingOptions">Sheet1!$A$1:$A$3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3" i="1" l="1"/>
  <c r="K68" i="1"/>
  <c r="K67" i="1"/>
  <c r="K62" i="1"/>
  <c r="K61" i="1"/>
  <c r="K52" i="1"/>
  <c r="K51" i="1"/>
  <c r="K50" i="1"/>
  <c r="K49" i="1"/>
  <c r="K39" i="1"/>
  <c r="K38" i="1"/>
  <c r="K33" i="1"/>
  <c r="K32" i="1"/>
  <c r="K22" i="1"/>
  <c r="K21" i="1"/>
  <c r="K56" i="1"/>
  <c r="K55" i="1"/>
  <c r="K27" i="1"/>
  <c r="K26" i="1"/>
  <c r="K44" i="1"/>
  <c r="K43" i="1"/>
  <c r="K42" i="1"/>
  <c r="K57" i="1"/>
  <c r="K28" i="1"/>
  <c r="K24" i="1"/>
  <c r="K69" i="1"/>
  <c r="K66" i="1"/>
  <c r="K65" i="1"/>
  <c r="K64" i="1"/>
  <c r="K63" i="1"/>
  <c r="K60" i="1"/>
  <c r="K59" i="1"/>
  <c r="K58" i="1"/>
  <c r="K54" i="1"/>
  <c r="K53" i="1"/>
  <c r="K48" i="1"/>
  <c r="K47" i="1"/>
  <c r="K45" i="1"/>
  <c r="K41" i="1"/>
  <c r="K40" i="1"/>
  <c r="K37" i="1"/>
  <c r="K36" i="1"/>
  <c r="K35" i="1"/>
  <c r="K34" i="1"/>
  <c r="K31" i="1"/>
  <c r="K30" i="1"/>
  <c r="K29" i="1"/>
  <c r="K25" i="1"/>
  <c r="K20" i="1"/>
  <c r="K19" i="1"/>
  <c r="K70" i="1"/>
</calcChain>
</file>

<file path=xl/sharedStrings.xml><?xml version="1.0" encoding="utf-8"?>
<sst xmlns="http://schemas.openxmlformats.org/spreadsheetml/2006/main" count="108" uniqueCount="100">
  <si>
    <t>2026 Order Form</t>
  </si>
  <si>
    <t>Billing Details</t>
  </si>
  <si>
    <t>Shipping Address (If different than Billing Address)</t>
  </si>
  <si>
    <t>Company Information:</t>
  </si>
  <si>
    <t>Forensic Assurance</t>
  </si>
  <si>
    <t>Name</t>
  </si>
  <si>
    <t>P.O. Box 231, Northville, MI 48167</t>
  </si>
  <si>
    <t>Company</t>
  </si>
  <si>
    <t>Phone: 248-773-5114</t>
  </si>
  <si>
    <t>Address</t>
  </si>
  <si>
    <t>email: info@forensicassurance.com</t>
  </si>
  <si>
    <t>website: www.forensicassurance.com</t>
  </si>
  <si>
    <t>phone number</t>
  </si>
  <si>
    <t xml:space="preserve">Shipping Location </t>
  </si>
  <si>
    <t>email**</t>
  </si>
  <si>
    <t>**Access to the Forensic Assurance QM Portal will be directed to the provided email account unless otherwise specified.</t>
  </si>
  <si>
    <t>2026 Product Listing</t>
  </si>
  <si>
    <t>Quantity</t>
  </si>
  <si>
    <t>Total</t>
  </si>
  <si>
    <t>Winter and Spring Test Distributions - Purchase Deadline October 31, 2025</t>
  </si>
  <si>
    <t>Double Blind</t>
  </si>
  <si>
    <t>Static</t>
  </si>
  <si>
    <t>Winter 2026 Forensic Biology (Double Blind: $200 / Static: $150)</t>
  </si>
  <si>
    <t>Winter 2026 Forensic DNA (Double Blind: $200 / Static: $150)</t>
  </si>
  <si>
    <t>Winter 2026 Forensic Biology with PGS (Double Blind: $250 / Static $195)</t>
  </si>
  <si>
    <t>Winter 2026 Forensic DNA with PGS (Double Blind: $250 / Static $195)</t>
  </si>
  <si>
    <t>Winter 2026 DNA Database (Double Blind: $200 / Static $145)
          Blood on bloodstain cards or swabs</t>
  </si>
  <si>
    <t>Shipping: Winter Distribution (January)</t>
  </si>
  <si>
    <t>Winter 2026 Firearm Identification (Double Blind: $195 / Static: $160)</t>
  </si>
  <si>
    <t>Shipping: Winter Distribution (February)</t>
  </si>
  <si>
    <t>Spring 2026 Forensic Biology  (Double Blind: $200 / Static: $150)</t>
  </si>
  <si>
    <t>Spring 2026 Forensic DNA (Double Blind: $200 / Static: $150)</t>
  </si>
  <si>
    <t>Spring 2026 Forensic Biology with PGS (Double Blind: $250 / Static $195)</t>
  </si>
  <si>
    <t>Spring 2026 Forensic DNA with PGS (Double Blind: $250 / Static $195)</t>
  </si>
  <si>
    <t>Spring 2026 Body Fluid Identification  (Double Blind: $245 / Static: $175)</t>
  </si>
  <si>
    <t>Shipping: Spring Distribution (March)</t>
  </si>
  <si>
    <t>Late Spring 2026 Forensic Biology  (Double Blind: $200 / Static: $150) - April Distribution*</t>
  </si>
  <si>
    <t>Late Spring 2026 Forensic DNA (Double Blind: $200 / Static: $150) - April Distribution*</t>
  </si>
  <si>
    <t>Late Spring 2026 Forensic Biology with PGS (Double Blind: $250 / Static $195) - April Distribution*</t>
  </si>
  <si>
    <t>Late Spring 2026 Forensic DNA with PGS (Double Blind: $250 / Static $195) - April Distribution*</t>
  </si>
  <si>
    <t>Shipping: Spring Distribution (April)</t>
  </si>
  <si>
    <t>2026 Footwear Identification (Double Blind: $245 / Static: $185)</t>
  </si>
  <si>
    <t>Shipping: Spring Distribution (April/May)</t>
  </si>
  <si>
    <t>Summer and Fall Test Distributions - Purchase Deadline February 27, 2026</t>
  </si>
  <si>
    <t>Summer 2026 Forensic Biology  (Double Blind: $200 / Static: $150)</t>
  </si>
  <si>
    <t>Summer 2026 Forensic DNA  (Double Blind: $200 / Static: $150)</t>
  </si>
  <si>
    <t>Summer 2026 Forensic Biology with PGS (Double Blind: $250 / Static $195)</t>
  </si>
  <si>
    <t>Summer 2026 Forensic DNA with PGS (Double Blind: $250 / Static $195)</t>
  </si>
  <si>
    <t>Summer 2026 DNA Database (Double Blind: $200 / Static $145)
          Blood on bloodstain cards or swabs</t>
  </si>
  <si>
    <t>Shipping: Summer Distribution (July)</t>
  </si>
  <si>
    <t>Summer 2026 Firearm Identification (Double Blind: $195 / Static: $160)</t>
  </si>
  <si>
    <t>Shipping: Summer Distribution (August)</t>
  </si>
  <si>
    <t>Fall 2026 Forensic Biology  (Double Blind: $200 / Static: $150)</t>
  </si>
  <si>
    <t>Fall 2026 Forensic DNA  (Double Blind: $200 / Static: $150)</t>
  </si>
  <si>
    <t>Fall 2026 Forensic Biology with PGS (Double Blind: $250 / Static $195)</t>
  </si>
  <si>
    <t>Fall 2026 Forensic DNA with PGS (Double Blind: $250 / Static $195)</t>
  </si>
  <si>
    <t>Fall 2026 Body Fluid Identification (Double Blind: $245 / Static: $175)</t>
  </si>
  <si>
    <t>Shipping: Fall Distribution (September)</t>
  </si>
  <si>
    <t>Late Fall 2026 Forensic Biology  (Double Blind: $200 / Static: $150) - October Distribution*</t>
  </si>
  <si>
    <t>Late Fall 2026 Forensic DNA  (Double Blind: $200 / Static: $150) - October Distribution*</t>
  </si>
  <si>
    <t>Late Fall 2026 Forensic Biology with PGS (Double Blind: $250 / Static $195) - October Distribution*</t>
  </si>
  <si>
    <t>Late Fall 2026 Forensic DNA with PGS (Double Blind: $250 / Static $195) - October Distribution*</t>
  </si>
  <si>
    <t>Shipping: Fall Distribution (October)</t>
  </si>
  <si>
    <t>Total:</t>
  </si>
  <si>
    <t>Questions?  Please contact Forensic Assurance at:</t>
  </si>
  <si>
    <t>(248) 773-5114 (info@forensicassurance.com)</t>
  </si>
  <si>
    <t xml:space="preserve">Submit completed order forms to: orders@forensicassurance.com.  </t>
  </si>
  <si>
    <t>Payment or a signed Purchase Order must be received prior to the Purchase Deadline to complete order.  Once order form is received and processed, an invoice will be emailed to the customer.</t>
  </si>
  <si>
    <t>Credit Card Information</t>
  </si>
  <si>
    <t>Please complete the following information if paying by credit card</t>
  </si>
  <si>
    <t>Type of Credit Card (Visa, Master Card, American Express, Discover):</t>
  </si>
  <si>
    <t>Credit Card Number:</t>
  </si>
  <si>
    <t>Exp. Date:</t>
  </si>
  <si>
    <t>CV#:</t>
  </si>
  <si>
    <t>Billing Information:</t>
  </si>
  <si>
    <t>Name:</t>
  </si>
  <si>
    <t>Street Address (line 1):</t>
  </si>
  <si>
    <t>Street Address (line 2):</t>
  </si>
  <si>
    <t>City</t>
  </si>
  <si>
    <t>State:</t>
  </si>
  <si>
    <t>Zip Code:</t>
  </si>
  <si>
    <t>Please send check or money orders to:</t>
  </si>
  <si>
    <t>P.O. Box 231</t>
  </si>
  <si>
    <t>Northville, MI  48167</t>
  </si>
  <si>
    <t>Please contact our sales team if you are paying EFT to obtain banking information:</t>
  </si>
  <si>
    <t>United States</t>
  </si>
  <si>
    <t>International</t>
  </si>
  <si>
    <t>International (Canada/Mexico)</t>
  </si>
  <si>
    <r>
      <t>*</t>
    </r>
    <r>
      <rPr>
        <b/>
        <sz val="12"/>
        <color rgb="FFFF0000"/>
        <rFont val="Times New Roman"/>
        <family val="1"/>
      </rPr>
      <t>Late Spring (April) and Late Fall (October) distributions for the Forensic Biology, Forensic DNA and Probabilistic Genotyping Software proficiency tests.</t>
    </r>
    <r>
      <rPr>
        <sz val="12"/>
        <color rgb="FFFF0000"/>
        <rFont val="Times New Roman"/>
        <family val="1"/>
      </rPr>
      <t xml:space="preserve">  
The Spring distribution (March) and the Late Spring distribution (April) will utilize the same contributors and substrates, and the Fall distribution (September)  and Late Fall distribution (October) will utilize the same contributors and substrates.  Additionally, the answer submission deadline for the Late Spring and Late Fall tests will be approximately 9 weeks after distribution rather than the typical 13 weeks that is allowed for all of our other tests.  For more information, please visit the products pages on the Forensic Assurance website.</t>
    </r>
  </si>
  <si>
    <t>There will be a $35 charge for any International Electronic Fund / Wire Transfers.</t>
  </si>
  <si>
    <t>Winter 2026 Controlled Substances (Double Blind: $210 / Static: $175)</t>
  </si>
  <si>
    <t>Summer 2026 Controlled Substances (Double Blind: $210 / Static: $175)</t>
  </si>
  <si>
    <t>2026 Fingerprint Processing  (Double Blind: $245 / Static: $210)</t>
  </si>
  <si>
    <t>2026 Tool Mark Identification  (Double Blind: $225 / Static: $185)</t>
  </si>
  <si>
    <t>2026 Gunshot Residue  (Double Blind: $300 / Static: $260)</t>
  </si>
  <si>
    <t>Summer 2026 Bloodstain Pattern Analysis (Double Blind: $320 / Static: $265)</t>
  </si>
  <si>
    <t>Winter 2026 Fingerprint Identification (Digital Only)  
               (Double Blind: $370 / Static: $250)</t>
  </si>
  <si>
    <t>Winter 2026 Fingerprint Identification (Printed and Digital)  
               (Double Blind: $400 / Static: $325)</t>
  </si>
  <si>
    <t>Summer 2026 Fingerprint Identification (Digital Only) 
               (Double Blind: $370 / Static: $250)</t>
  </si>
  <si>
    <t>Summer 2026 Fingerprint Identification (Printed and Digital)  
               (Double Blind: $400 / Static: $325)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</si>
</sst>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8" x14ac:knownFonts="1">
    <font>
      <sz val="12"/>
      <color theme="1"/>
      <name val="Calibri"/>
      <family val="2"/>
      <scheme val="minor"/>
    </font>
    <font>
      <b/>
      <sz val="10"/>
      <name val="Times New Roman"/>
      <family val="1"/>
    </font>
    <font>
      <b/>
      <sz val="12"/>
      <color theme="1"/>
      <name val="Times New Roman"/>
      <family val="1"/>
    </font>
    <font>
      <b/>
      <sz val="10"/>
      <color theme="1"/>
      <name val="Times New Roman"/>
      <family val="1"/>
    </font>
    <font>
      <sz val="12"/>
      <color theme="1"/>
      <name val="Times New Roman"/>
      <family val="1"/>
    </font>
    <font>
      <b/>
      <sz val="9"/>
      <color rgb="FF3366FF"/>
      <name val="Times New Roman"/>
      <family val="1"/>
    </font>
    <font>
      <sz val="11"/>
      <color theme="1"/>
      <name val="Times New Roman"/>
      <family val="1"/>
    </font>
    <font>
      <i/>
      <sz val="12"/>
      <color theme="1"/>
      <name val="Times New Roman"/>
      <family val="1"/>
    </font>
    <font>
      <b/>
      <sz val="12"/>
      <color rgb="FFFF0000"/>
      <name val="Times New Roman"/>
      <family val="1"/>
    </font>
    <font>
      <i/>
      <sz val="10"/>
      <color theme="1"/>
      <name val="Times New Roman"/>
      <family val="1"/>
    </font>
    <font>
      <b/>
      <sz val="12"/>
      <color rgb="FF0000FF"/>
      <name val="Times New Roman"/>
      <family val="1"/>
    </font>
    <font>
      <sz val="12"/>
      <color rgb="FF000000"/>
      <name val="Times New Roman"/>
      <family val="1"/>
    </font>
    <font>
      <sz val="12"/>
      <color rgb="FF0000FF"/>
      <name val="Times New Roman"/>
      <family val="1"/>
    </font>
    <font>
      <b/>
      <sz val="12"/>
      <color theme="5" tint="-0.249977111117893"/>
      <name val="Times New Roman"/>
      <family val="1"/>
    </font>
    <font>
      <sz val="10"/>
      <color theme="1"/>
      <name val="Times New Roman"/>
      <family val="1"/>
    </font>
    <font>
      <sz val="11"/>
      <color theme="1"/>
      <name val="Calibri"/>
      <family val="2"/>
      <scheme val="minor"/>
    </font>
    <font>
      <sz val="12"/>
      <color rgb="FFFF0000"/>
      <name val="Times New Roman"/>
      <family val="1"/>
    </font>
    <font>
      <i/>
      <sz val="12"/>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EBF1DE"/>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left" vertical="center" indent="1"/>
    </xf>
    <xf numFmtId="0" fontId="4" fillId="0" borderId="0" xfId="0" applyFont="1" applyAlignment="1">
      <alignment vertical="center"/>
    </xf>
    <xf numFmtId="0" fontId="5" fillId="0" borderId="0" xfId="0" applyFont="1" applyAlignment="1">
      <alignment vertical="center"/>
    </xf>
    <xf numFmtId="164" fontId="4" fillId="0" borderId="0" xfId="0" applyNumberFormat="1" applyFont="1" applyAlignment="1">
      <alignment vertical="center"/>
    </xf>
    <xf numFmtId="0" fontId="4" fillId="2" borderId="1" xfId="0" applyFont="1" applyFill="1" applyBorder="1" applyAlignment="1" applyProtection="1">
      <alignment horizontal="center" vertical="center"/>
      <protection locked="0"/>
    </xf>
    <xf numFmtId="0" fontId="4" fillId="0" borderId="0" xfId="0" applyFont="1" applyAlignment="1">
      <alignment horizontal="right" vertical="center"/>
    </xf>
    <xf numFmtId="0" fontId="4" fillId="0" borderId="1" xfId="0" applyFont="1" applyBorder="1" applyAlignment="1" applyProtection="1">
      <alignment horizontal="center" vertical="center"/>
      <protection locked="0"/>
    </xf>
    <xf numFmtId="164" fontId="4" fillId="2"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right" vertical="center"/>
    </xf>
    <xf numFmtId="164" fontId="7" fillId="2"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0" fontId="8" fillId="3" borderId="1" xfId="0" applyFont="1" applyFill="1" applyBorder="1" applyAlignment="1">
      <alignment horizontal="center" vertical="center"/>
    </xf>
    <xf numFmtId="14" fontId="4" fillId="0" borderId="0" xfId="0" applyNumberFormat="1" applyFont="1" applyAlignment="1">
      <alignment vertical="center"/>
    </xf>
    <xf numFmtId="0" fontId="4" fillId="4" borderId="0" xfId="0" applyFont="1" applyFill="1" applyAlignment="1">
      <alignment vertical="center"/>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8" fillId="3" borderId="3"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164" fontId="9" fillId="2" borderId="1" xfId="0" applyNumberFormat="1" applyFont="1" applyFill="1" applyBorder="1" applyAlignment="1">
      <alignment horizontal="center" vertical="center"/>
    </xf>
    <xf numFmtId="0" fontId="0" fillId="0" borderId="0" xfId="0" applyAlignment="1">
      <alignment wrapText="1"/>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17" fillId="0" borderId="0" xfId="0" applyFont="1" applyAlignment="1">
      <alignment horizontal="left" vertical="center"/>
    </xf>
    <xf numFmtId="0" fontId="17" fillId="5" borderId="1" xfId="0" applyFont="1" applyFill="1" applyBorder="1" applyAlignment="1" applyProtection="1">
      <alignment horizontal="center" vertical="center"/>
      <protection locked="0"/>
    </xf>
    <xf numFmtId="0" fontId="4" fillId="0" borderId="1" xfId="0" applyFont="1" applyBorder="1" applyAlignment="1">
      <alignment horizontal="right" vertical="center"/>
    </xf>
    <xf numFmtId="0" fontId="0" fillId="0" borderId="6" xfId="0" applyBorder="1"/>
    <xf numFmtId="0" fontId="0" fillId="0" borderId="2" xfId="0" applyBorder="1"/>
    <xf numFmtId="0" fontId="4" fillId="0" borderId="1" xfId="0" applyFont="1" applyBorder="1" applyAlignment="1">
      <alignment horizontal="left" vertical="center"/>
    </xf>
    <xf numFmtId="0" fontId="1" fillId="0" borderId="0" xfId="0" applyFont="1" applyAlignment="1">
      <alignment horizontal="center" vertical="center"/>
    </xf>
    <xf numFmtId="0" fontId="4" fillId="0" borderId="0" xfId="0" applyFont="1" applyAlignment="1">
      <alignment vertical="center"/>
    </xf>
    <xf numFmtId="0" fontId="10" fillId="3"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11" fillId="0" borderId="5" xfId="0" applyFont="1" applyBorder="1" applyAlignment="1">
      <alignment horizontal="left" vertical="center" wrapText="1"/>
    </xf>
    <xf numFmtId="0" fontId="8" fillId="3" borderId="1" xfId="0" applyFont="1" applyFill="1" applyBorder="1" applyAlignment="1">
      <alignment horizontal="center" vertical="center"/>
    </xf>
    <xf numFmtId="0" fontId="0" fillId="0" borderId="4" xfId="0" applyBorder="1"/>
    <xf numFmtId="0" fontId="4" fillId="2" borderId="1" xfId="0" applyFont="1" applyFill="1" applyBorder="1" applyAlignment="1">
      <alignment vertical="center"/>
    </xf>
    <xf numFmtId="0" fontId="2" fillId="3" borderId="1" xfId="0" applyFont="1" applyFill="1" applyBorder="1" applyAlignment="1">
      <alignment horizontal="center" vertical="center"/>
    </xf>
    <xf numFmtId="0" fontId="4" fillId="2" borderId="1" xfId="0" applyFont="1" applyFill="1" applyBorder="1" applyAlignment="1">
      <alignment horizontal="right" vertical="center"/>
    </xf>
    <xf numFmtId="0" fontId="4" fillId="0" borderId="1" xfId="0" applyFont="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horizontal="left" vertical="center"/>
    </xf>
    <xf numFmtId="0" fontId="11" fillId="6" borderId="1" xfId="0" applyFont="1" applyFill="1" applyBorder="1" applyAlignment="1">
      <alignment horizontal="left" vertical="center" wrapText="1"/>
    </xf>
    <xf numFmtId="0" fontId="4" fillId="0" borderId="5" xfId="0" applyFont="1" applyBorder="1" applyAlignment="1">
      <alignment horizontal="left" vertical="center" wrapText="1"/>
    </xf>
    <xf numFmtId="0" fontId="11" fillId="0" borderId="5" xfId="0" applyFont="1" applyBorder="1" applyAlignment="1">
      <alignment vertical="center" wrapText="1"/>
    </xf>
    <xf numFmtId="0" fontId="4" fillId="0" borderId="1" xfId="0" applyFont="1" applyBorder="1" applyAlignment="1" applyProtection="1">
      <alignment horizontal="center" vertical="center"/>
      <protection locked="0"/>
    </xf>
    <xf numFmtId="0" fontId="0" fillId="0" borderId="6" xfId="0" applyBorder="1" applyProtection="1">
      <protection locked="0"/>
    </xf>
    <xf numFmtId="0" fontId="0" fillId="0" borderId="2" xfId="0" applyBorder="1" applyProtection="1">
      <protection locked="0"/>
    </xf>
    <xf numFmtId="0" fontId="2" fillId="0" borderId="0" xfId="0" applyFont="1" applyAlignment="1">
      <alignment horizontal="center" vertical="center"/>
    </xf>
    <xf numFmtId="0" fontId="3" fillId="0" borderId="4" xfId="0" applyFont="1" applyBorder="1" applyAlignment="1" applyProtection="1">
      <alignment horizontal="center" vertical="center"/>
      <protection locked="0"/>
    </xf>
    <xf numFmtId="0" fontId="0" fillId="0" borderId="7" xfId="0" applyBorder="1" applyProtection="1">
      <protection locked="0"/>
    </xf>
    <xf numFmtId="0" fontId="0" fillId="0" borderId="8" xfId="0" applyBorder="1" applyProtection="1">
      <protection locked="0"/>
    </xf>
    <xf numFmtId="0" fontId="4" fillId="0" borderId="0" xfId="0" applyFont="1" applyAlignment="1">
      <alignment horizontal="center" vertical="center"/>
    </xf>
    <xf numFmtId="0" fontId="12" fillId="0" borderId="0" xfId="0" applyFont="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center" vertical="center" wrapText="1"/>
    </xf>
    <xf numFmtId="0" fontId="11" fillId="6" borderId="1" xfId="0" applyFont="1" applyFill="1" applyBorder="1" applyAlignment="1">
      <alignment vertical="center" wrapText="1"/>
    </xf>
    <xf numFmtId="0" fontId="11" fillId="0" borderId="1" xfId="0" applyFont="1" applyBorder="1" applyAlignment="1">
      <alignment horizontal="left" vertical="center" wrapText="1"/>
    </xf>
    <xf numFmtId="0" fontId="4" fillId="0" borderId="1" xfId="0" applyFont="1" applyBorder="1" applyAlignment="1">
      <alignment vertical="center" wrapText="1"/>
    </xf>
    <xf numFmtId="0" fontId="11" fillId="6" borderId="5" xfId="0" applyFont="1" applyFill="1" applyBorder="1" applyAlignment="1">
      <alignment horizontal="left" vertical="center" wrapText="1"/>
    </xf>
    <xf numFmtId="0" fontId="16" fillId="0" borderId="0" xfId="0" applyFont="1" applyAlignment="1">
      <alignment horizontal="left" vertical="top" wrapText="1"/>
    </xf>
    <xf numFmtId="0" fontId="11" fillId="0" borderId="0" xfId="0" applyFont="1" applyAlignment="1">
      <alignment vertical="center" wrapText="1"/>
    </xf>
    <xf numFmtId="0" fontId="4" fillId="4" borderId="0" xfId="0" applyFont="1" applyFill="1" applyAlignment="1">
      <alignment vertical="center"/>
    </xf>
    <xf numFmtId="0" fontId="11" fillId="0" borderId="1" xfId="0" applyFont="1" applyBorder="1" applyAlignment="1">
      <alignment vertical="center" wrapText="1"/>
    </xf>
    <xf numFmtId="0" fontId="14" fillId="0" borderId="7" xfId="0" applyFont="1" applyBorder="1" applyAlignment="1" applyProtection="1">
      <alignment horizontal="center" vertical="center"/>
      <protection locked="0"/>
    </xf>
    <xf numFmtId="0" fontId="4" fillId="0" borderId="0" xfId="0" applyFont="1" applyAlignment="1">
      <alignment horizontal="right" vertical="center"/>
    </xf>
    <xf numFmtId="0" fontId="6" fillId="0" borderId="0" xfId="0" applyFont="1" applyAlignment="1">
      <alignment horizontal="right" vertical="center"/>
    </xf>
    <xf numFmtId="49" fontId="14" fillId="0" borderId="7" xfId="0" applyNumberFormat="1" applyFont="1" applyBorder="1" applyAlignment="1" applyProtection="1">
      <alignment horizontal="center" vertical="center"/>
      <protection locked="0"/>
    </xf>
    <xf numFmtId="0" fontId="0" fillId="0" borderId="0" xfId="0"/>
    <xf numFmtId="0" fontId="0" fillId="0" borderId="0" xfId="0" applyAlignment="1">
      <alignment horizontal="center"/>
    </xf>
    <xf numFmtId="0" fontId="15" fillId="0" borderId="0" xfId="0" applyFont="1" applyAlignment="1">
      <alignment horizontal="center"/>
    </xf>
    <xf numFmtId="0" fontId="0" fillId="0" borderId="0" xfId="0" applyAlignment="1">
      <alignment horizontal="center" wrapText="1"/>
    </xf>
  </cellXfs>
  <cellStyles count="1">
    <cellStyle name="Normal" xfId="0" builtinId="0"/>
  </cellStyles>
  <dxfs count="1">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4"/>
  <sheetViews>
    <sheetView showGridLines="0" tabSelected="1" zoomScaleNormal="100" workbookViewId="0">
      <selection activeCell="A16" sqref="A16:J16"/>
    </sheetView>
  </sheetViews>
  <sheetFormatPr baseColWidth="10" defaultColWidth="8.83203125" defaultRowHeight="16" x14ac:dyDescent="0.2"/>
  <cols>
    <col min="1" max="1" width="13.1640625" style="5" customWidth="1"/>
    <col min="2" max="4" width="8.83203125" style="5" customWidth="1"/>
    <col min="5" max="5" width="10.83203125" style="5" customWidth="1"/>
    <col min="6" max="6" width="1.5" style="5" customWidth="1"/>
    <col min="7" max="7" width="13" style="5" customWidth="1"/>
    <col min="8" max="8" width="14.5" style="5" customWidth="1"/>
    <col min="9" max="10" width="13" style="5" customWidth="1"/>
    <col min="11" max="11" width="16.83203125" style="5" customWidth="1"/>
    <col min="12" max="12" width="12.83203125" style="5" customWidth="1"/>
    <col min="13" max="14" width="8.83203125" style="5" customWidth="1"/>
    <col min="15" max="16384" width="8.83203125" style="5"/>
  </cols>
  <sheetData>
    <row r="1" spans="1:14" x14ac:dyDescent="0.2">
      <c r="A1" s="57" t="s">
        <v>0</v>
      </c>
      <c r="B1" s="39"/>
      <c r="C1" s="39"/>
      <c r="D1" s="39"/>
      <c r="E1" s="39"/>
      <c r="F1" s="39"/>
      <c r="G1" s="39"/>
      <c r="H1" s="39"/>
      <c r="I1" s="39"/>
      <c r="J1" s="39"/>
      <c r="K1" s="39"/>
    </row>
    <row r="2" spans="1:14" x14ac:dyDescent="0.2">
      <c r="A2" s="1"/>
      <c r="B2" s="1"/>
      <c r="C2" s="1"/>
      <c r="D2" s="1"/>
      <c r="E2" s="1"/>
      <c r="F2" s="1"/>
      <c r="G2" s="1"/>
      <c r="H2" s="1"/>
      <c r="I2" s="1"/>
      <c r="J2" s="1"/>
    </row>
    <row r="3" spans="1:14" x14ac:dyDescent="0.2">
      <c r="A3" s="46" t="s">
        <v>1</v>
      </c>
      <c r="B3" s="35"/>
      <c r="C3" s="35"/>
      <c r="D3" s="35"/>
      <c r="E3" s="36"/>
      <c r="F3" s="1"/>
      <c r="G3" s="46" t="s">
        <v>2</v>
      </c>
      <c r="H3" s="35"/>
      <c r="I3" s="35"/>
      <c r="J3" s="35"/>
      <c r="K3" s="36"/>
      <c r="M3" s="9" t="s">
        <v>3</v>
      </c>
      <c r="N3" s="5" t="s">
        <v>4</v>
      </c>
    </row>
    <row r="4" spans="1:14" x14ac:dyDescent="0.2">
      <c r="A4" s="2" t="s">
        <v>5</v>
      </c>
      <c r="B4" s="58"/>
      <c r="C4" s="59"/>
      <c r="D4" s="59"/>
      <c r="E4" s="60"/>
      <c r="F4" s="3"/>
      <c r="G4" s="4" t="s">
        <v>5</v>
      </c>
      <c r="H4" s="58"/>
      <c r="I4" s="59"/>
      <c r="J4" s="59"/>
      <c r="K4" s="60"/>
      <c r="N4" s="5" t="s">
        <v>6</v>
      </c>
    </row>
    <row r="5" spans="1:14" ht="3" customHeight="1" x14ac:dyDescent="0.2">
      <c r="A5" s="2"/>
      <c r="B5" s="3"/>
      <c r="C5" s="3"/>
      <c r="D5" s="3"/>
      <c r="E5" s="3"/>
      <c r="F5" s="3"/>
      <c r="G5" s="4"/>
      <c r="H5" s="3"/>
      <c r="I5" s="3"/>
      <c r="J5" s="3"/>
    </row>
    <row r="6" spans="1:14" x14ac:dyDescent="0.2">
      <c r="A6" s="2" t="s">
        <v>7</v>
      </c>
      <c r="B6" s="54"/>
      <c r="C6" s="55"/>
      <c r="D6" s="55"/>
      <c r="E6" s="56"/>
      <c r="G6" s="4" t="s">
        <v>7</v>
      </c>
      <c r="H6" s="54"/>
      <c r="I6" s="55"/>
      <c r="J6" s="55"/>
      <c r="K6" s="56"/>
      <c r="N6" s="5" t="s">
        <v>8</v>
      </c>
    </row>
    <row r="7" spans="1:14" ht="3" customHeight="1" x14ac:dyDescent="0.2">
      <c r="A7" s="2"/>
      <c r="G7" s="4"/>
    </row>
    <row r="8" spans="1:14" x14ac:dyDescent="0.2">
      <c r="A8" s="2" t="s">
        <v>9</v>
      </c>
      <c r="B8" s="54"/>
      <c r="C8" s="55"/>
      <c r="D8" s="55"/>
      <c r="E8" s="56"/>
      <c r="G8" s="4" t="s">
        <v>9</v>
      </c>
      <c r="H8" s="54"/>
      <c r="I8" s="55"/>
      <c r="J8" s="55"/>
      <c r="K8" s="56"/>
      <c r="N8" s="5" t="s">
        <v>10</v>
      </c>
    </row>
    <row r="9" spans="1:14" x14ac:dyDescent="0.2">
      <c r="A9" s="2"/>
      <c r="B9" s="54"/>
      <c r="C9" s="55"/>
      <c r="D9" s="55"/>
      <c r="E9" s="56"/>
      <c r="G9" s="3"/>
      <c r="H9" s="54"/>
      <c r="I9" s="55"/>
      <c r="J9" s="55"/>
      <c r="K9" s="56"/>
      <c r="N9" s="5" t="s">
        <v>11</v>
      </c>
    </row>
    <row r="10" spans="1:14" x14ac:dyDescent="0.2">
      <c r="A10" s="2"/>
      <c r="B10" s="54"/>
      <c r="C10" s="55"/>
      <c r="D10" s="55"/>
      <c r="E10" s="56"/>
      <c r="G10" s="3"/>
      <c r="H10" s="54"/>
      <c r="I10" s="55"/>
      <c r="J10" s="55"/>
      <c r="K10" s="56"/>
    </row>
    <row r="11" spans="1:14" ht="3" customHeight="1" x14ac:dyDescent="0.2">
      <c r="A11" s="2"/>
    </row>
    <row r="12" spans="1:14" x14ac:dyDescent="0.2">
      <c r="A12" s="2" t="s">
        <v>12</v>
      </c>
      <c r="B12" s="54"/>
      <c r="C12" s="55"/>
      <c r="D12" s="55"/>
      <c r="E12" s="56"/>
      <c r="I12" s="13" t="s">
        <v>13</v>
      </c>
    </row>
    <row r="13" spans="1:14" ht="3" customHeight="1" x14ac:dyDescent="0.2">
      <c r="A13" s="2"/>
    </row>
    <row r="14" spans="1:14" x14ac:dyDescent="0.2">
      <c r="A14" s="2" t="s">
        <v>14</v>
      </c>
      <c r="B14" s="54"/>
      <c r="C14" s="55"/>
      <c r="D14" s="55"/>
      <c r="E14" s="56"/>
      <c r="H14" s="33"/>
      <c r="I14" s="33"/>
      <c r="J14" s="33"/>
    </row>
    <row r="15" spans="1:14" x14ac:dyDescent="0.2">
      <c r="A15" s="6" t="s">
        <v>15</v>
      </c>
      <c r="B15" s="13"/>
      <c r="C15"/>
      <c r="D15"/>
      <c r="E15"/>
      <c r="I15" s="32"/>
    </row>
    <row r="16" spans="1:14" ht="19" customHeight="1" x14ac:dyDescent="0.2">
      <c r="A16" s="38"/>
      <c r="B16" s="39"/>
      <c r="C16" s="39"/>
      <c r="D16" s="39"/>
      <c r="E16" s="39"/>
      <c r="F16" s="39"/>
      <c r="G16" s="39"/>
      <c r="H16" s="39"/>
      <c r="I16" s="39"/>
      <c r="J16" s="39"/>
    </row>
    <row r="17" spans="1:11" ht="19" customHeight="1" x14ac:dyDescent="0.2">
      <c r="A17" s="46" t="s">
        <v>16</v>
      </c>
      <c r="B17" s="35"/>
      <c r="C17" s="35"/>
      <c r="D17" s="35"/>
      <c r="E17" s="35"/>
      <c r="F17" s="35"/>
      <c r="G17" s="35"/>
      <c r="H17" s="36"/>
      <c r="I17" s="43" t="s">
        <v>17</v>
      </c>
      <c r="J17" s="36"/>
      <c r="K17" s="43" t="s">
        <v>18</v>
      </c>
    </row>
    <row r="18" spans="1:11" ht="19" customHeight="1" x14ac:dyDescent="0.2">
      <c r="A18" s="40" t="s">
        <v>19</v>
      </c>
      <c r="B18" s="35"/>
      <c r="C18" s="35"/>
      <c r="D18" s="35"/>
      <c r="E18" s="35"/>
      <c r="F18" s="35"/>
      <c r="G18" s="35"/>
      <c r="H18" s="36"/>
      <c r="I18" s="19" t="s">
        <v>20</v>
      </c>
      <c r="J18" s="19" t="s">
        <v>21</v>
      </c>
      <c r="K18" s="44"/>
    </row>
    <row r="19" spans="1:11" ht="19" customHeight="1" x14ac:dyDescent="0.2">
      <c r="A19" s="45" t="s">
        <v>22</v>
      </c>
      <c r="B19" s="35"/>
      <c r="C19" s="35"/>
      <c r="D19" s="35"/>
      <c r="E19" s="35"/>
      <c r="F19" s="35"/>
      <c r="G19" s="35"/>
      <c r="H19" s="36"/>
      <c r="I19" s="8"/>
      <c r="J19" s="8"/>
      <c r="K19" s="11" t="str">
        <f>IF(I19*200+J19*150=0,"",I19*200+J19*150)</f>
        <v/>
      </c>
    </row>
    <row r="20" spans="1:11" ht="19" customHeight="1" x14ac:dyDescent="0.2">
      <c r="A20" s="45" t="s">
        <v>23</v>
      </c>
      <c r="B20" s="35"/>
      <c r="C20" s="35"/>
      <c r="D20" s="35"/>
      <c r="E20" s="35"/>
      <c r="F20" s="35"/>
      <c r="G20" s="35"/>
      <c r="H20" s="36"/>
      <c r="I20" s="23"/>
      <c r="J20" s="8"/>
      <c r="K20" s="11" t="str">
        <f>IF(I20*200+J20*150=0,"",I20*200+J20*150)</f>
        <v/>
      </c>
    </row>
    <row r="21" spans="1:11" ht="19" customHeight="1" x14ac:dyDescent="0.2">
      <c r="A21" s="49" t="s">
        <v>24</v>
      </c>
      <c r="B21" s="35"/>
      <c r="C21" s="35"/>
      <c r="D21" s="35"/>
      <c r="E21" s="35"/>
      <c r="F21" s="35"/>
      <c r="G21" s="35"/>
      <c r="H21" s="36"/>
      <c r="I21" s="8"/>
      <c r="J21" s="22"/>
      <c r="K21" s="11" t="str">
        <f>IF(I21*250+J21*195=0,"",I21*250+J21*195)</f>
        <v/>
      </c>
    </row>
    <row r="22" spans="1:11" ht="19" customHeight="1" x14ac:dyDescent="0.2">
      <c r="A22" s="41" t="s">
        <v>25</v>
      </c>
      <c r="B22" s="35"/>
      <c r="C22" s="35"/>
      <c r="D22" s="35"/>
      <c r="E22" s="35"/>
      <c r="F22" s="35"/>
      <c r="G22" s="35"/>
      <c r="H22" s="35"/>
      <c r="I22" s="8"/>
      <c r="J22" s="8"/>
      <c r="K22" s="11" t="str">
        <f>IF(I22*250+J22*195=0,"",I22*250+J22*195)</f>
        <v/>
      </c>
    </row>
    <row r="23" spans="1:11" ht="28" customHeight="1" x14ac:dyDescent="0.2">
      <c r="A23" s="41" t="s">
        <v>26</v>
      </c>
      <c r="B23" s="35"/>
      <c r="C23" s="35"/>
      <c r="D23" s="35"/>
      <c r="E23" s="35"/>
      <c r="F23" s="35"/>
      <c r="G23" s="35"/>
      <c r="H23" s="35"/>
      <c r="I23" s="8"/>
      <c r="J23" s="8"/>
      <c r="K23" s="11" t="str">
        <f>IF(I23*200+J23*145=0,"",I23*200+J23*145)</f>
        <v/>
      </c>
    </row>
    <row r="24" spans="1:11" ht="19" customHeight="1" x14ac:dyDescent="0.2">
      <c r="A24" s="47" t="s">
        <v>27</v>
      </c>
      <c r="B24" s="35"/>
      <c r="C24" s="35"/>
      <c r="D24" s="35"/>
      <c r="E24" s="35"/>
      <c r="F24" s="35"/>
      <c r="G24" s="35"/>
      <c r="H24" s="35"/>
      <c r="I24" s="35"/>
      <c r="J24" s="36"/>
      <c r="K24" s="28" t="str">
        <f>IF(SUM(I19:J23)&gt;0,IF(H14="United States",12.5,IF(H14="International (Canada/Mexico)",50,IF(H14="International",150,""))),"")</f>
        <v/>
      </c>
    </row>
    <row r="25" spans="1:11" s="21" customFormat="1" ht="19" customHeight="1" x14ac:dyDescent="0.2">
      <c r="A25" s="48" t="s">
        <v>28</v>
      </c>
      <c r="B25" s="35"/>
      <c r="C25" s="35"/>
      <c r="D25" s="35"/>
      <c r="E25" s="35"/>
      <c r="F25" s="35"/>
      <c r="G25" s="35"/>
      <c r="H25" s="36"/>
      <c r="I25" s="10"/>
      <c r="J25" s="10"/>
      <c r="K25" s="12" t="str">
        <f>IF(I25*195+J25*160=0,"",I25*195+J25*160)</f>
        <v/>
      </c>
    </row>
    <row r="26" spans="1:11" ht="36" customHeight="1" x14ac:dyDescent="0.2">
      <c r="A26" s="67" t="s">
        <v>96</v>
      </c>
      <c r="B26" s="35"/>
      <c r="C26" s="35"/>
      <c r="D26" s="35"/>
      <c r="E26" s="35"/>
      <c r="F26" s="35"/>
      <c r="G26" s="35"/>
      <c r="H26" s="36"/>
      <c r="I26" s="10"/>
      <c r="J26" s="10"/>
      <c r="K26" s="12" t="str">
        <f>IF(I26*370+J26*250=0,"",I26*370+J26*250)</f>
        <v/>
      </c>
    </row>
    <row r="27" spans="1:11" ht="36" customHeight="1" x14ac:dyDescent="0.2">
      <c r="A27" s="67" t="s">
        <v>97</v>
      </c>
      <c r="B27" s="35"/>
      <c r="C27" s="35"/>
      <c r="D27" s="35"/>
      <c r="E27" s="35"/>
      <c r="F27" s="35"/>
      <c r="G27" s="35"/>
      <c r="H27" s="36"/>
      <c r="I27" s="10"/>
      <c r="J27" s="10"/>
      <c r="K27" s="12" t="str">
        <f>IF(I27*400+J27*325=0,"",I27*400+J27*325)</f>
        <v/>
      </c>
    </row>
    <row r="28" spans="1:11" ht="19" customHeight="1" x14ac:dyDescent="0.2">
      <c r="A28" s="37" t="s">
        <v>90</v>
      </c>
      <c r="B28" s="35"/>
      <c r="C28" s="35"/>
      <c r="D28" s="35"/>
      <c r="E28" s="35"/>
      <c r="F28" s="35"/>
      <c r="G28" s="35"/>
      <c r="H28" s="36"/>
      <c r="I28" s="10"/>
      <c r="J28" s="10"/>
      <c r="K28" s="12" t="str">
        <f>IF(I28*210+J28*175=0,"",I28*210+J28*175)</f>
        <v/>
      </c>
    </row>
    <row r="29" spans="1:11" ht="19" customHeight="1" x14ac:dyDescent="0.2">
      <c r="A29" s="34" t="s">
        <v>29</v>
      </c>
      <c r="B29" s="35"/>
      <c r="C29" s="35"/>
      <c r="D29" s="35"/>
      <c r="E29" s="35"/>
      <c r="F29" s="35"/>
      <c r="G29" s="35"/>
      <c r="H29" s="35"/>
      <c r="I29" s="35"/>
      <c r="J29" s="36"/>
      <c r="K29" s="18" t="str">
        <f>IF(SUM(I25:J28)&gt;0,IF(H14="United States",12.5,IF(H14="International (Canada/Mexico)",50,IF(H14="International",150,""))),"")</f>
        <v/>
      </c>
    </row>
    <row r="30" spans="1:11" ht="19" customHeight="1" x14ac:dyDescent="0.2">
      <c r="A30" s="45" t="s">
        <v>30</v>
      </c>
      <c r="B30" s="35"/>
      <c r="C30" s="35"/>
      <c r="D30" s="35"/>
      <c r="E30" s="35"/>
      <c r="F30" s="35"/>
      <c r="G30" s="35"/>
      <c r="H30" s="36"/>
      <c r="I30" s="8"/>
      <c r="J30" s="8"/>
      <c r="K30" s="11" t="str">
        <f>IF(I30*200+J30*150=0,"",I30*200+J30*150)</f>
        <v/>
      </c>
    </row>
    <row r="31" spans="1:11" ht="19" customHeight="1" x14ac:dyDescent="0.2">
      <c r="A31" s="45" t="s">
        <v>31</v>
      </c>
      <c r="B31" s="35"/>
      <c r="C31" s="35"/>
      <c r="D31" s="35"/>
      <c r="E31" s="35"/>
      <c r="F31" s="35"/>
      <c r="G31" s="35"/>
      <c r="H31" s="36"/>
      <c r="I31" s="23"/>
      <c r="J31" s="8"/>
      <c r="K31" s="11" t="str">
        <f>IF(I31*200+J31*150=0,"",I31*200+J31*150)</f>
        <v/>
      </c>
    </row>
    <row r="32" spans="1:11" ht="19" customHeight="1" x14ac:dyDescent="0.2">
      <c r="A32" s="65" t="s">
        <v>32</v>
      </c>
      <c r="B32" s="35"/>
      <c r="C32" s="35"/>
      <c r="D32" s="35"/>
      <c r="E32" s="35"/>
      <c r="F32" s="35"/>
      <c r="G32" s="35"/>
      <c r="H32" s="36"/>
      <c r="I32" s="22"/>
      <c r="J32" s="22"/>
      <c r="K32" s="11" t="str">
        <f>IF(I32*250+J32*195=0,"",I32*250+J32*195)</f>
        <v/>
      </c>
    </row>
    <row r="33" spans="1:19" ht="19" customHeight="1" x14ac:dyDescent="0.2">
      <c r="A33" s="51" t="s">
        <v>33</v>
      </c>
      <c r="B33" s="35"/>
      <c r="C33" s="35"/>
      <c r="D33" s="35"/>
      <c r="E33" s="35"/>
      <c r="F33" s="35"/>
      <c r="G33" s="35"/>
      <c r="H33" s="36"/>
      <c r="I33" s="8"/>
      <c r="J33" s="8"/>
      <c r="K33" s="11" t="str">
        <f>IF(I33*250+J33*195=0,"",I33*250+J33*195)</f>
        <v/>
      </c>
      <c r="L33" s="39"/>
      <c r="M33" s="39"/>
      <c r="N33" s="39"/>
      <c r="O33" s="39"/>
      <c r="P33" s="39"/>
      <c r="Q33" s="39"/>
      <c r="R33" s="39"/>
      <c r="S33" s="39"/>
    </row>
    <row r="34" spans="1:19" ht="19" customHeight="1" x14ac:dyDescent="0.2">
      <c r="A34" s="45" t="s">
        <v>34</v>
      </c>
      <c r="B34" s="35"/>
      <c r="C34" s="35"/>
      <c r="D34" s="35"/>
      <c r="E34" s="35"/>
      <c r="F34" s="35"/>
      <c r="G34" s="35"/>
      <c r="H34" s="36"/>
      <c r="I34" s="24"/>
      <c r="J34" s="8"/>
      <c r="K34" s="11" t="str">
        <f>IF(I34*245+J34*175=0,"",I34*245+J34*175)</f>
        <v/>
      </c>
      <c r="L34" s="39"/>
      <c r="M34" s="39"/>
      <c r="N34" s="39"/>
      <c r="O34" s="39"/>
      <c r="P34" s="39"/>
      <c r="Q34" s="39"/>
      <c r="R34" s="39"/>
      <c r="S34" s="39"/>
    </row>
    <row r="35" spans="1:19" s="21" customFormat="1" ht="19" customHeight="1" x14ac:dyDescent="0.2">
      <c r="A35" s="47" t="s">
        <v>35</v>
      </c>
      <c r="B35" s="35"/>
      <c r="C35" s="35"/>
      <c r="D35" s="35"/>
      <c r="E35" s="35"/>
      <c r="F35" s="35"/>
      <c r="G35" s="35"/>
      <c r="H35" s="35"/>
      <c r="I35" s="35"/>
      <c r="J35" s="36"/>
      <c r="K35" s="17" t="str">
        <f>IF(SUM(I30:J34)&gt;0,IF(H14="United States",12.5,IF(H14="International (Canada/Mexico)",50,IF(H14="International",150,""))),"")</f>
        <v/>
      </c>
      <c r="L35" s="70"/>
      <c r="M35" s="71"/>
      <c r="N35" s="71"/>
      <c r="O35" s="71"/>
      <c r="P35" s="71"/>
      <c r="Q35" s="71"/>
      <c r="R35" s="71"/>
      <c r="S35" s="71"/>
    </row>
    <row r="36" spans="1:19" ht="19" customHeight="1" x14ac:dyDescent="0.2">
      <c r="A36" s="48" t="s">
        <v>36</v>
      </c>
      <c r="B36" s="35"/>
      <c r="C36" s="35"/>
      <c r="D36" s="35"/>
      <c r="E36" s="35"/>
      <c r="F36" s="35"/>
      <c r="G36" s="35"/>
      <c r="H36" s="36"/>
      <c r="I36" s="10"/>
      <c r="J36" s="10"/>
      <c r="K36" s="12" t="str">
        <f>IF(I36*200+J36*150=0,"",I36*200+J36*150)</f>
        <v/>
      </c>
    </row>
    <row r="37" spans="1:19" ht="19" customHeight="1" x14ac:dyDescent="0.2">
      <c r="A37" s="48" t="s">
        <v>37</v>
      </c>
      <c r="B37" s="35"/>
      <c r="C37" s="35"/>
      <c r="D37" s="35"/>
      <c r="E37" s="35"/>
      <c r="F37" s="35"/>
      <c r="G37" s="35"/>
      <c r="H37" s="36"/>
      <c r="I37" s="30"/>
      <c r="J37" s="10"/>
      <c r="K37" s="12" t="str">
        <f>IF(I37*200+J37*150=0,"",I37*200+J37*150)</f>
        <v/>
      </c>
    </row>
    <row r="38" spans="1:19" ht="38" customHeight="1" x14ac:dyDescent="0.2">
      <c r="A38" s="72" t="s">
        <v>38</v>
      </c>
      <c r="B38" s="35"/>
      <c r="C38" s="35"/>
      <c r="D38" s="35"/>
      <c r="E38" s="35"/>
      <c r="F38" s="35"/>
      <c r="G38" s="35"/>
      <c r="H38" s="36"/>
      <c r="I38" s="31"/>
      <c r="J38" s="31"/>
      <c r="K38" s="12" t="str">
        <f>IF(I38*250+J38*195=0,"",I38*250+J38*195)</f>
        <v/>
      </c>
    </row>
    <row r="39" spans="1:19" ht="38" customHeight="1" x14ac:dyDescent="0.2">
      <c r="A39" s="66" t="s">
        <v>39</v>
      </c>
      <c r="B39" s="35"/>
      <c r="C39" s="35"/>
      <c r="D39" s="35"/>
      <c r="E39" s="35"/>
      <c r="F39" s="35"/>
      <c r="G39" s="35"/>
      <c r="H39" s="36"/>
      <c r="I39" s="10"/>
      <c r="J39" s="10"/>
      <c r="K39" s="12" t="str">
        <f>IF(I39*250+J39*195=0,"",I39*250+J39*195)</f>
        <v/>
      </c>
      <c r="L39" s="39"/>
      <c r="M39" s="39"/>
      <c r="N39" s="39"/>
      <c r="O39" s="39"/>
      <c r="P39" s="39"/>
      <c r="Q39" s="39"/>
      <c r="R39" s="39"/>
      <c r="S39" s="39"/>
    </row>
    <row r="40" spans="1:19" ht="19" customHeight="1" x14ac:dyDescent="0.2">
      <c r="A40" s="34" t="s">
        <v>40</v>
      </c>
      <c r="B40" s="35"/>
      <c r="C40" s="35"/>
      <c r="D40" s="35"/>
      <c r="E40" s="35"/>
      <c r="F40" s="35"/>
      <c r="G40" s="35"/>
      <c r="H40" s="35"/>
      <c r="I40" s="35"/>
      <c r="J40" s="36"/>
      <c r="K40" s="18" t="str">
        <f>IF(SUM(I36:J39)&gt;0,IF(H14="United States",12.5,IF(H14="International (Canada/Mexico)",50,IF(H14="International",150,""))),"")</f>
        <v/>
      </c>
      <c r="L40" s="70"/>
      <c r="M40" s="39"/>
      <c r="N40" s="39"/>
      <c r="O40" s="39"/>
      <c r="P40" s="39"/>
      <c r="Q40" s="39"/>
      <c r="R40" s="39"/>
      <c r="S40" s="39"/>
    </row>
    <row r="41" spans="1:19" ht="19" customHeight="1" x14ac:dyDescent="0.2">
      <c r="A41" s="45" t="s">
        <v>41</v>
      </c>
      <c r="B41" s="35"/>
      <c r="C41" s="35"/>
      <c r="D41" s="35"/>
      <c r="E41" s="35"/>
      <c r="F41" s="35"/>
      <c r="G41" s="35"/>
      <c r="H41" s="36"/>
      <c r="I41" s="8"/>
      <c r="J41" s="8"/>
      <c r="K41" s="11" t="str">
        <f>IF(I41*245+J41*185=0,"",I41*245+J41*185)</f>
        <v/>
      </c>
    </row>
    <row r="42" spans="1:19" ht="19" customHeight="1" x14ac:dyDescent="0.2">
      <c r="A42" s="50" t="s">
        <v>92</v>
      </c>
      <c r="B42" s="35"/>
      <c r="C42" s="35"/>
      <c r="D42" s="35"/>
      <c r="E42" s="35"/>
      <c r="F42" s="35"/>
      <c r="G42" s="35"/>
      <c r="H42" s="36"/>
      <c r="I42" s="8"/>
      <c r="J42" s="8"/>
      <c r="K42" s="11" t="str">
        <f>IF(I42*245+J42*210=0,"",I42*245+J42*210)</f>
        <v/>
      </c>
    </row>
    <row r="43" spans="1:19" ht="19" customHeight="1" x14ac:dyDescent="0.2">
      <c r="A43" s="45" t="s">
        <v>93</v>
      </c>
      <c r="B43" s="35"/>
      <c r="C43" s="35"/>
      <c r="D43" s="35"/>
      <c r="E43" s="35"/>
      <c r="F43" s="35"/>
      <c r="G43" s="35"/>
      <c r="H43" s="36"/>
      <c r="I43" s="8"/>
      <c r="J43" s="8"/>
      <c r="K43" s="11" t="str">
        <f>IF(I43*225+J43*185=0,"",I43*225+J43*185)</f>
        <v/>
      </c>
    </row>
    <row r="44" spans="1:19" ht="19" customHeight="1" x14ac:dyDescent="0.2">
      <c r="A44" s="50" t="s">
        <v>94</v>
      </c>
      <c r="B44" s="35"/>
      <c r="C44" s="35"/>
      <c r="D44" s="35"/>
      <c r="E44" s="35"/>
      <c r="F44" s="35"/>
      <c r="G44" s="35"/>
      <c r="H44" s="36"/>
      <c r="I44" s="8"/>
      <c r="J44" s="8"/>
      <c r="K44" s="11" t="str">
        <f>IF(I44*300+J44*260=0,"",I44*300+J44*260)</f>
        <v/>
      </c>
    </row>
    <row r="45" spans="1:19" ht="19" customHeight="1" x14ac:dyDescent="0.2">
      <c r="A45" s="47" t="s">
        <v>42</v>
      </c>
      <c r="B45" s="35"/>
      <c r="C45" s="35"/>
      <c r="D45" s="35"/>
      <c r="E45" s="35"/>
      <c r="F45" s="35"/>
      <c r="G45" s="35"/>
      <c r="H45" s="35"/>
      <c r="I45" s="35"/>
      <c r="J45" s="36"/>
      <c r="K45" s="17" t="str">
        <f>IF(SUM(I41:J44)&gt;0,IF(H14="United States",12.5,IF(H14="International (Canada/Mexico)",50,IF(H14="International",150,""))),"")</f>
        <v/>
      </c>
    </row>
    <row r="46" spans="1:19" ht="19" customHeight="1" x14ac:dyDescent="0.2">
      <c r="A46" s="40" t="s">
        <v>43</v>
      </c>
      <c r="B46" s="35"/>
      <c r="C46" s="35"/>
      <c r="D46" s="35"/>
      <c r="E46" s="35"/>
      <c r="F46" s="35"/>
      <c r="G46" s="35"/>
      <c r="H46" s="36"/>
      <c r="I46" s="19" t="s">
        <v>20</v>
      </c>
      <c r="J46" s="19" t="s">
        <v>21</v>
      </c>
      <c r="K46" s="25" t="s">
        <v>18</v>
      </c>
    </row>
    <row r="47" spans="1:19" ht="19" customHeight="1" x14ac:dyDescent="0.2">
      <c r="A47" s="48" t="s">
        <v>44</v>
      </c>
      <c r="B47" s="35"/>
      <c r="C47" s="35"/>
      <c r="D47" s="35"/>
      <c r="E47" s="35"/>
      <c r="F47" s="35"/>
      <c r="G47" s="35"/>
      <c r="H47" s="36"/>
      <c r="I47" s="10"/>
      <c r="J47" s="10"/>
      <c r="K47" s="12" t="str">
        <f>IF(I47*200+J47*150=0,"",I47*200+J47*150)</f>
        <v/>
      </c>
    </row>
    <row r="48" spans="1:19" ht="19" customHeight="1" x14ac:dyDescent="0.2">
      <c r="A48" s="48" t="s">
        <v>45</v>
      </c>
      <c r="B48" s="35"/>
      <c r="C48" s="35"/>
      <c r="D48" s="35"/>
      <c r="E48" s="35"/>
      <c r="F48" s="35"/>
      <c r="G48" s="35"/>
      <c r="H48" s="36"/>
      <c r="I48" s="10"/>
      <c r="J48" s="10"/>
      <c r="K48" s="12" t="str">
        <f>IF(I48*200+J48*150=0,"",I48*200+J48*150)</f>
        <v/>
      </c>
    </row>
    <row r="49" spans="1:15" ht="19" customHeight="1" x14ac:dyDescent="0.2">
      <c r="A49" s="53" t="s">
        <v>46</v>
      </c>
      <c r="B49" s="35"/>
      <c r="C49" s="35"/>
      <c r="D49" s="35"/>
      <c r="E49" s="35"/>
      <c r="F49" s="35"/>
      <c r="G49" s="35"/>
      <c r="H49" s="35"/>
      <c r="I49" s="10"/>
      <c r="J49" s="10"/>
      <c r="K49" s="12" t="str">
        <f>IF(I49*250+J49*195=0,"",I49*250+J49*195)</f>
        <v/>
      </c>
    </row>
    <row r="50" spans="1:15" ht="19" customHeight="1" x14ac:dyDescent="0.2">
      <c r="A50" s="42" t="s">
        <v>47</v>
      </c>
      <c r="B50" s="35"/>
      <c r="C50" s="35"/>
      <c r="D50" s="35"/>
      <c r="E50" s="35"/>
      <c r="F50" s="35"/>
      <c r="G50" s="35"/>
      <c r="H50" s="35"/>
      <c r="I50" s="10"/>
      <c r="J50" s="10"/>
      <c r="K50" s="12" t="str">
        <f>IF(I50*250+J50*195=0,"",I50*250+J50*195)</f>
        <v/>
      </c>
    </row>
    <row r="51" spans="1:15" ht="19" customHeight="1" x14ac:dyDescent="0.2">
      <c r="A51" s="37" t="s">
        <v>95</v>
      </c>
      <c r="B51" s="35"/>
      <c r="C51" s="35"/>
      <c r="D51" s="35"/>
      <c r="E51" s="35"/>
      <c r="F51" s="35"/>
      <c r="G51" s="35"/>
      <c r="H51" s="36"/>
      <c r="I51" s="10"/>
      <c r="J51" s="10"/>
      <c r="K51" s="12" t="str">
        <f>IF(I51*320+J51*265=0,"",I51*320+J51*265)</f>
        <v/>
      </c>
    </row>
    <row r="52" spans="1:15" ht="28" customHeight="1" x14ac:dyDescent="0.2">
      <c r="A52" s="52" t="s">
        <v>48</v>
      </c>
      <c r="B52" s="35"/>
      <c r="C52" s="35"/>
      <c r="D52" s="35"/>
      <c r="E52" s="35"/>
      <c r="F52" s="35"/>
      <c r="G52" s="35"/>
      <c r="H52" s="35"/>
      <c r="I52" s="10"/>
      <c r="J52" s="10"/>
      <c r="K52" s="12" t="str">
        <f>IF(I52*200+J52*145=0,"",I52*200+J52*145)</f>
        <v/>
      </c>
    </row>
    <row r="53" spans="1:15" ht="19" customHeight="1" x14ac:dyDescent="0.2">
      <c r="A53" s="34" t="s">
        <v>49</v>
      </c>
      <c r="B53" s="35"/>
      <c r="C53" s="35"/>
      <c r="D53" s="35"/>
      <c r="E53" s="35"/>
      <c r="F53" s="35"/>
      <c r="G53" s="35"/>
      <c r="H53" s="35"/>
      <c r="I53" s="35"/>
      <c r="J53" s="36"/>
      <c r="K53" s="18" t="str">
        <f>IF(SUM(I47:J52)&gt;0,IF(H14="United States",12.5,IF(H14="International (Canada/Mexico)",50,IF(H14="International",150,""))),"")</f>
        <v/>
      </c>
    </row>
    <row r="54" spans="1:15" ht="19" customHeight="1" x14ac:dyDescent="0.2">
      <c r="A54" s="45" t="s">
        <v>50</v>
      </c>
      <c r="B54" s="35"/>
      <c r="C54" s="35"/>
      <c r="D54" s="35"/>
      <c r="E54" s="35"/>
      <c r="F54" s="35"/>
      <c r="G54" s="35"/>
      <c r="H54" s="36"/>
      <c r="I54" s="8"/>
      <c r="J54" s="8"/>
      <c r="K54" s="11" t="str">
        <f>IF(I54*195+J54*160=0,"",I54*195+J54*160)</f>
        <v/>
      </c>
    </row>
    <row r="55" spans="1:15" ht="36" customHeight="1" x14ac:dyDescent="0.2">
      <c r="A55" s="49" t="s">
        <v>98</v>
      </c>
      <c r="B55" s="35"/>
      <c r="C55" s="35"/>
      <c r="D55" s="35"/>
      <c r="E55" s="35"/>
      <c r="F55" s="35"/>
      <c r="G55" s="35"/>
      <c r="H55" s="36"/>
      <c r="I55" s="8"/>
      <c r="J55" s="8"/>
      <c r="K55" s="11" t="str">
        <f>IF(I55*370+J55*250=0,"",I55*370+J55*250)</f>
        <v/>
      </c>
    </row>
    <row r="56" spans="1:15" ht="36" customHeight="1" x14ac:dyDescent="0.2">
      <c r="A56" s="49" t="s">
        <v>99</v>
      </c>
      <c r="B56" s="35"/>
      <c r="C56" s="35"/>
      <c r="D56" s="35"/>
      <c r="E56" s="35"/>
      <c r="F56" s="35"/>
      <c r="G56" s="35"/>
      <c r="H56" s="36"/>
      <c r="I56" s="8"/>
      <c r="J56" s="8"/>
      <c r="K56" s="11" t="str">
        <f>IF(I56*400+J56*325=0,"",I56*400+J56*325)</f>
        <v/>
      </c>
    </row>
    <row r="57" spans="1:15" ht="19" customHeight="1" x14ac:dyDescent="0.2">
      <c r="A57" s="50" t="s">
        <v>91</v>
      </c>
      <c r="B57" s="35"/>
      <c r="C57" s="35"/>
      <c r="D57" s="35"/>
      <c r="E57" s="35"/>
      <c r="F57" s="35"/>
      <c r="G57" s="35"/>
      <c r="H57" s="36"/>
      <c r="I57" s="8"/>
      <c r="J57" s="8"/>
      <c r="K57" s="11" t="str">
        <f>IF(I57*210+J57*175=0,"",I57*210+J57*175)</f>
        <v/>
      </c>
    </row>
    <row r="58" spans="1:15" ht="19" customHeight="1" x14ac:dyDescent="0.2">
      <c r="A58" s="47" t="s">
        <v>51</v>
      </c>
      <c r="B58" s="35"/>
      <c r="C58" s="35"/>
      <c r="D58" s="35"/>
      <c r="E58" s="35"/>
      <c r="F58" s="35"/>
      <c r="G58" s="35"/>
      <c r="H58" s="35"/>
      <c r="I58" s="35"/>
      <c r="J58" s="36"/>
      <c r="K58" s="17" t="str">
        <f>IF(SUM(I54:J57)&gt;0,IF(H14="United States",12.5,IF(H14="International (Canada/Mexico)",50,IF(H14="International",150,""))),"")</f>
        <v/>
      </c>
    </row>
    <row r="59" spans="1:15" ht="19" customHeight="1" x14ac:dyDescent="0.2">
      <c r="A59" s="48" t="s">
        <v>52</v>
      </c>
      <c r="B59" s="35"/>
      <c r="C59" s="35"/>
      <c r="D59" s="35"/>
      <c r="E59" s="35"/>
      <c r="F59" s="35"/>
      <c r="G59" s="35"/>
      <c r="H59" s="36"/>
      <c r="I59" s="10"/>
      <c r="J59" s="10"/>
      <c r="K59" s="12" t="str">
        <f>IF(I59*200+J59*150=0,"",I59*200+J59*150)</f>
        <v/>
      </c>
    </row>
    <row r="60" spans="1:15" ht="19" customHeight="1" x14ac:dyDescent="0.2">
      <c r="A60" s="48" t="s">
        <v>53</v>
      </c>
      <c r="B60" s="35"/>
      <c r="C60" s="35"/>
      <c r="D60" s="35"/>
      <c r="E60" s="35"/>
      <c r="F60" s="35"/>
      <c r="G60" s="35"/>
      <c r="H60" s="36"/>
      <c r="I60" s="10"/>
      <c r="J60" s="10"/>
      <c r="K60" s="12" t="str">
        <f>IF(I60*200+J60*150=0,"",I60*200+J60*150)</f>
        <v/>
      </c>
    </row>
    <row r="61" spans="1:15" ht="19" customHeight="1" x14ac:dyDescent="0.2">
      <c r="A61" s="72" t="s">
        <v>54</v>
      </c>
      <c r="B61" s="35"/>
      <c r="C61" s="35"/>
      <c r="D61" s="35"/>
      <c r="E61" s="35"/>
      <c r="F61" s="35"/>
      <c r="G61" s="35"/>
      <c r="H61" s="36"/>
      <c r="I61" s="31"/>
      <c r="J61" s="31"/>
      <c r="K61" s="12" t="str">
        <f>IF(I61*250+J61*195=0,"",I61*250+J61*195)</f>
        <v/>
      </c>
    </row>
    <row r="62" spans="1:15" ht="19" customHeight="1" x14ac:dyDescent="0.2">
      <c r="A62" s="42" t="s">
        <v>55</v>
      </c>
      <c r="B62" s="35"/>
      <c r="C62" s="35"/>
      <c r="D62" s="35"/>
      <c r="E62" s="35"/>
      <c r="F62" s="35"/>
      <c r="G62" s="35"/>
      <c r="H62" s="35"/>
      <c r="I62" s="10"/>
      <c r="J62" s="31"/>
      <c r="K62" s="12" t="str">
        <f>IF(I62*250+J62*195=0,"",I62*250+J62*195)</f>
        <v/>
      </c>
    </row>
    <row r="63" spans="1:15" ht="19" customHeight="1" x14ac:dyDescent="0.2">
      <c r="A63" s="48" t="s">
        <v>56</v>
      </c>
      <c r="B63" s="35"/>
      <c r="C63" s="35"/>
      <c r="D63" s="35"/>
      <c r="E63" s="35"/>
      <c r="F63" s="35"/>
      <c r="G63" s="35"/>
      <c r="H63" s="36"/>
      <c r="I63" s="10"/>
      <c r="J63" s="10"/>
      <c r="K63" s="12" t="str">
        <f>IF(I63*245+J63*175=0,"",I63*245+J63*175)</f>
        <v/>
      </c>
      <c r="N63" s="20"/>
      <c r="O63" s="20"/>
    </row>
    <row r="64" spans="1:15" ht="19" customHeight="1" x14ac:dyDescent="0.2">
      <c r="A64" s="34" t="s">
        <v>57</v>
      </c>
      <c r="B64" s="35"/>
      <c r="C64" s="35"/>
      <c r="D64" s="35"/>
      <c r="E64" s="35"/>
      <c r="F64" s="35"/>
      <c r="G64" s="35"/>
      <c r="H64" s="35"/>
      <c r="I64" s="35"/>
      <c r="J64" s="36"/>
      <c r="K64" s="18" t="str">
        <f>IF(SUM(I59:J63)&gt;0,IF(H14="United States",12.5,IF(H14="International (Canada/Mexico)",50,IF(H14="International",150,""))),"")</f>
        <v/>
      </c>
    </row>
    <row r="65" spans="1:15" ht="19" customHeight="1" x14ac:dyDescent="0.2">
      <c r="A65" s="45" t="s">
        <v>58</v>
      </c>
      <c r="B65" s="35"/>
      <c r="C65" s="35"/>
      <c r="D65" s="35"/>
      <c r="E65" s="35"/>
      <c r="F65" s="35"/>
      <c r="G65" s="35"/>
      <c r="H65" s="36"/>
      <c r="I65" s="8"/>
      <c r="J65" s="8"/>
      <c r="K65" s="11" t="str">
        <f>IF(I65*200+J65*150=0,"",I65*200+J65*150)</f>
        <v/>
      </c>
    </row>
    <row r="66" spans="1:15" ht="19" customHeight="1" x14ac:dyDescent="0.2">
      <c r="A66" s="45" t="s">
        <v>59</v>
      </c>
      <c r="B66" s="35"/>
      <c r="C66" s="35"/>
      <c r="D66" s="35"/>
      <c r="E66" s="35"/>
      <c r="F66" s="35"/>
      <c r="G66" s="35"/>
      <c r="H66" s="36"/>
      <c r="I66" s="8"/>
      <c r="J66" s="8"/>
      <c r="K66" s="11" t="str">
        <f>IF(I66*200+J66*150=0,"",I66*200+J66*150)</f>
        <v/>
      </c>
    </row>
    <row r="67" spans="1:15" ht="38" customHeight="1" x14ac:dyDescent="0.2">
      <c r="A67" s="65" t="s">
        <v>60</v>
      </c>
      <c r="B67" s="35"/>
      <c r="C67" s="35"/>
      <c r="D67" s="35"/>
      <c r="E67" s="35"/>
      <c r="F67" s="35"/>
      <c r="G67" s="35"/>
      <c r="H67" s="36"/>
      <c r="I67" s="22"/>
      <c r="J67" s="22"/>
      <c r="K67" s="11" t="str">
        <f>IF(I67*250+J67*195=0,"",I67*250+J67*195)</f>
        <v/>
      </c>
    </row>
    <row r="68" spans="1:15" ht="38" customHeight="1" x14ac:dyDescent="0.2">
      <c r="A68" s="68" t="s">
        <v>61</v>
      </c>
      <c r="B68" s="35"/>
      <c r="C68" s="35"/>
      <c r="D68" s="35"/>
      <c r="E68" s="35"/>
      <c r="F68" s="35"/>
      <c r="G68" s="35"/>
      <c r="H68" s="35"/>
      <c r="I68" s="8"/>
      <c r="J68" s="22"/>
      <c r="K68" s="11" t="str">
        <f>IF(I68*250+J68*195=0,"",I68*250+J68*195)</f>
        <v/>
      </c>
    </row>
    <row r="69" spans="1:15" ht="19" customHeight="1" x14ac:dyDescent="0.2">
      <c r="A69" s="47" t="s">
        <v>62</v>
      </c>
      <c r="B69" s="35"/>
      <c r="C69" s="35"/>
      <c r="D69" s="35"/>
      <c r="E69" s="35"/>
      <c r="F69" s="35"/>
      <c r="G69" s="35"/>
      <c r="H69" s="35"/>
      <c r="I69" s="35"/>
      <c r="J69" s="36"/>
      <c r="K69" s="17" t="str">
        <f>IF(SUM(I65:J68)&gt;0,IF(H14="United States",12.5,IF(H14="International (Canada/Mexico)",50,IF(H14="International",150,""))),"")</f>
        <v/>
      </c>
    </row>
    <row r="70" spans="1:15" ht="19" customHeight="1" x14ac:dyDescent="0.2">
      <c r="J70" s="16" t="s">
        <v>63</v>
      </c>
      <c r="K70" s="7">
        <f>SUM(K19:K69)</f>
        <v>0</v>
      </c>
    </row>
    <row r="71" spans="1:15" ht="19" customHeight="1" x14ac:dyDescent="0.2">
      <c r="A71" s="69" t="s">
        <v>88</v>
      </c>
      <c r="B71" s="39"/>
      <c r="C71" s="39"/>
      <c r="D71" s="39"/>
      <c r="E71" s="39"/>
      <c r="F71" s="39"/>
      <c r="G71" s="39"/>
      <c r="H71" s="39"/>
      <c r="I71" s="39"/>
      <c r="J71" s="39"/>
      <c r="K71" s="39"/>
    </row>
    <row r="72" spans="1:15" ht="19" customHeight="1" x14ac:dyDescent="0.2">
      <c r="A72" s="39"/>
      <c r="B72" s="39"/>
      <c r="C72" s="39"/>
      <c r="D72" s="39"/>
      <c r="E72" s="39"/>
      <c r="F72" s="39"/>
      <c r="G72" s="39"/>
      <c r="H72" s="39"/>
      <c r="I72" s="39"/>
      <c r="J72" s="39"/>
      <c r="K72" s="39"/>
    </row>
    <row r="73" spans="1:15" ht="19" customHeight="1" x14ac:dyDescent="0.2">
      <c r="A73" s="39"/>
      <c r="B73" s="39"/>
      <c r="C73" s="39"/>
      <c r="D73" s="39"/>
      <c r="E73" s="39"/>
      <c r="F73" s="39"/>
      <c r="G73" s="39"/>
      <c r="H73" s="39"/>
      <c r="I73" s="39"/>
      <c r="J73" s="39"/>
      <c r="K73" s="39"/>
    </row>
    <row r="74" spans="1:15" ht="19" customHeight="1" x14ac:dyDescent="0.2">
      <c r="A74" s="39"/>
      <c r="B74" s="39"/>
      <c r="C74" s="39"/>
      <c r="D74" s="39"/>
      <c r="E74" s="39"/>
      <c r="F74" s="39"/>
      <c r="G74" s="39"/>
      <c r="H74" s="39"/>
      <c r="I74" s="39"/>
      <c r="J74" s="39"/>
      <c r="K74" s="39"/>
    </row>
    <row r="75" spans="1:15" ht="19" customHeight="1" x14ac:dyDescent="0.2">
      <c r="A75" s="39"/>
      <c r="B75" s="39"/>
      <c r="C75" s="39"/>
      <c r="D75" s="39"/>
      <c r="E75" s="39"/>
      <c r="F75" s="39"/>
      <c r="G75" s="39"/>
      <c r="H75" s="39"/>
      <c r="I75" s="39"/>
      <c r="J75" s="39"/>
      <c r="K75" s="39"/>
    </row>
    <row r="76" spans="1:15" ht="19" customHeight="1" x14ac:dyDescent="0.2">
      <c r="A76" s="39"/>
      <c r="B76" s="39"/>
      <c r="C76" s="39"/>
      <c r="D76" s="39"/>
      <c r="E76" s="39"/>
      <c r="F76" s="39"/>
      <c r="G76" s="39"/>
      <c r="H76" s="39"/>
      <c r="I76" s="39"/>
      <c r="J76" s="39"/>
      <c r="K76" s="39"/>
    </row>
    <row r="77" spans="1:15" x14ac:dyDescent="0.2">
      <c r="A77" s="61" t="s">
        <v>64</v>
      </c>
      <c r="B77" s="39"/>
      <c r="C77" s="39"/>
      <c r="D77" s="39"/>
      <c r="E77" s="39"/>
      <c r="F77" s="39"/>
      <c r="G77" s="39"/>
      <c r="H77" s="39"/>
      <c r="I77" s="39"/>
      <c r="J77" s="39"/>
      <c r="K77" s="39"/>
      <c r="N77" s="20"/>
      <c r="O77" s="20"/>
    </row>
    <row r="78" spans="1:15" x14ac:dyDescent="0.2">
      <c r="A78" s="62" t="s">
        <v>65</v>
      </c>
      <c r="B78" s="39"/>
      <c r="C78" s="39"/>
      <c r="D78" s="39"/>
      <c r="E78" s="39"/>
      <c r="F78" s="39"/>
      <c r="G78" s="39"/>
      <c r="H78" s="39"/>
      <c r="I78" s="39"/>
      <c r="J78" s="39"/>
      <c r="K78" s="39"/>
    </row>
    <row r="79" spans="1:15" x14ac:dyDescent="0.2">
      <c r="H79" s="1"/>
      <c r="I79" s="16"/>
      <c r="J79" s="7"/>
    </row>
    <row r="80" spans="1:15" x14ac:dyDescent="0.2">
      <c r="A80" s="63" t="s">
        <v>66</v>
      </c>
      <c r="B80" s="39"/>
      <c r="C80" s="39"/>
      <c r="D80" s="39"/>
      <c r="E80" s="39"/>
      <c r="F80" s="39"/>
      <c r="G80" s="39"/>
      <c r="H80" s="39"/>
      <c r="I80" s="39"/>
      <c r="J80" s="39"/>
      <c r="K80" s="39"/>
    </row>
    <row r="81" spans="1:11" x14ac:dyDescent="0.2">
      <c r="A81" s="64" t="s">
        <v>67</v>
      </c>
      <c r="B81" s="39"/>
      <c r="C81" s="39"/>
      <c r="D81" s="39"/>
      <c r="E81" s="39"/>
      <c r="F81" s="39"/>
      <c r="G81" s="39"/>
      <c r="H81" s="39"/>
      <c r="I81" s="39"/>
      <c r="J81" s="39"/>
      <c r="K81" s="39"/>
    </row>
    <row r="82" spans="1:11" x14ac:dyDescent="0.2">
      <c r="A82" s="39"/>
      <c r="B82" s="39"/>
      <c r="C82" s="39"/>
      <c r="D82" s="39"/>
      <c r="E82" s="39"/>
      <c r="F82" s="39"/>
      <c r="G82" s="39"/>
      <c r="H82" s="39"/>
      <c r="I82" s="39"/>
      <c r="J82" s="39"/>
      <c r="K82" s="39"/>
    </row>
    <row r="84" spans="1:11" ht="15" customHeight="1" x14ac:dyDescent="0.2"/>
  </sheetData>
  <sheetProtection algorithmName="SHA-512" hashValue="9bzQ72aitjon/jsd8h7xgs2YraUzOBArpnTDzXY/zWfpAlVFlPMDlt2dWHtukPfy+Ho4x0ldp895sUF4x1PI0Q==" saltValue="QwHuovfqoAZhAA+TOL/EeQ==" spinCount="100000" sheet="1" objects="1" scenarios="1"/>
  <mergeCells count="82">
    <mergeCell ref="A68:H68"/>
    <mergeCell ref="A69:J69"/>
    <mergeCell ref="A71:K76"/>
    <mergeCell ref="L33:S33"/>
    <mergeCell ref="L34:S34"/>
    <mergeCell ref="L35:S35"/>
    <mergeCell ref="L40:S40"/>
    <mergeCell ref="L39:S39"/>
    <mergeCell ref="A38:H38"/>
    <mergeCell ref="A37:H37"/>
    <mergeCell ref="A63:H63"/>
    <mergeCell ref="A57:H57"/>
    <mergeCell ref="A58:J58"/>
    <mergeCell ref="A59:H59"/>
    <mergeCell ref="A60:H60"/>
    <mergeCell ref="A61:H61"/>
    <mergeCell ref="A77:K77"/>
    <mergeCell ref="A78:K78"/>
    <mergeCell ref="A80:K80"/>
    <mergeCell ref="A81:K82"/>
    <mergeCell ref="H10:K10"/>
    <mergeCell ref="A32:H32"/>
    <mergeCell ref="B14:E14"/>
    <mergeCell ref="A36:H36"/>
    <mergeCell ref="A39:H39"/>
    <mergeCell ref="A40:J40"/>
    <mergeCell ref="A65:H65"/>
    <mergeCell ref="A66:H66"/>
    <mergeCell ref="A67:H67"/>
    <mergeCell ref="A64:J64"/>
    <mergeCell ref="A26:H26"/>
    <mergeCell ref="A27:H27"/>
    <mergeCell ref="B8:E8"/>
    <mergeCell ref="B9:E9"/>
    <mergeCell ref="B10:E10"/>
    <mergeCell ref="B12:E12"/>
    <mergeCell ref="A1:K1"/>
    <mergeCell ref="G3:K3"/>
    <mergeCell ref="H4:K4"/>
    <mergeCell ref="H6:K6"/>
    <mergeCell ref="H8:K8"/>
    <mergeCell ref="H9:K9"/>
    <mergeCell ref="A3:E3"/>
    <mergeCell ref="B4:E4"/>
    <mergeCell ref="B6:E6"/>
    <mergeCell ref="A56:H56"/>
    <mergeCell ref="A55:H55"/>
    <mergeCell ref="A42:H42"/>
    <mergeCell ref="A51:H51"/>
    <mergeCell ref="A33:H33"/>
    <mergeCell ref="A54:H54"/>
    <mergeCell ref="A44:H44"/>
    <mergeCell ref="A52:H52"/>
    <mergeCell ref="A46:H46"/>
    <mergeCell ref="A49:H49"/>
    <mergeCell ref="A53:J53"/>
    <mergeCell ref="A50:H50"/>
    <mergeCell ref="A34:H34"/>
    <mergeCell ref="A47:H47"/>
    <mergeCell ref="A48:H48"/>
    <mergeCell ref="A62:H62"/>
    <mergeCell ref="K17:K18"/>
    <mergeCell ref="A41:H41"/>
    <mergeCell ref="A43:H43"/>
    <mergeCell ref="A17:H17"/>
    <mergeCell ref="A35:J35"/>
    <mergeCell ref="A45:J45"/>
    <mergeCell ref="I17:J17"/>
    <mergeCell ref="A31:H31"/>
    <mergeCell ref="A19:H19"/>
    <mergeCell ref="A20:H20"/>
    <mergeCell ref="A25:H25"/>
    <mergeCell ref="A21:H21"/>
    <mergeCell ref="A22:H22"/>
    <mergeCell ref="A24:J24"/>
    <mergeCell ref="A30:H30"/>
    <mergeCell ref="H14:J14"/>
    <mergeCell ref="A29:J29"/>
    <mergeCell ref="A28:H28"/>
    <mergeCell ref="A16:J16"/>
    <mergeCell ref="A18:H18"/>
    <mergeCell ref="A23:H23"/>
  </mergeCells>
  <conditionalFormatting sqref="K1:K11 K13 K15:K70 K77:K65552">
    <cfRule type="cellIs" dxfId="0" priority="1" stopIfTrue="1" operator="equal">
      <formula>"Select Shipping Location"</formula>
    </cfRule>
  </conditionalFormatting>
  <dataValidations count="2">
    <dataValidation type="list" allowBlank="1" showDropDown="1" showInputMessage="1" showErrorMessage="1" sqref="I15" xr:uid="{00000000-0002-0000-0000-000000000000}">
      <formula1>"United States,International,International (Canada/Mexico)"</formula1>
    </dataValidation>
    <dataValidation type="list" allowBlank="1" showInputMessage="1" showErrorMessage="1" prompt="Please select your shipping region" sqref="H14:J14" xr:uid="{243AE358-29D3-B841-826F-E4CC204E43BB}">
      <formula1>ShippingOptions</formula1>
    </dataValidation>
  </dataValidations>
  <printOptions horizontalCentered="1"/>
  <pageMargins left="0.75" right="0.75" top="1" bottom="1" header="0.5" footer="0.5"/>
  <pageSetup scale="44" orientation="portrait" horizontalDpi="4294967292" verticalDpi="4294967292"/>
  <headerFooter alignWithMargins="0">
    <oddHeader>&amp;C&amp;"Calibri,Regular"&amp;K000000&amp;G</oddHeader>
    <oddFooter>&amp;L&amp;"Calibri,Regular"&amp;K000000orders@forensicassurance.com&amp;C&amp;"Calibri,Regular"&amp;10 &amp;K000000Forensic Assurance
P.O. Box 231, Northville, MI 48167
(248) 773-5114&amp;R&amp;"Calibri,Regular"&amp;K000000www.forensicassurance.com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3"/>
  <sheetViews>
    <sheetView showGridLines="0" showRowColHeaders="0" zoomScaleNormal="100" workbookViewId="0">
      <selection activeCell="I36" sqref="I36"/>
    </sheetView>
  </sheetViews>
  <sheetFormatPr baseColWidth="10" defaultColWidth="11.1640625" defaultRowHeight="16" x14ac:dyDescent="0.2"/>
  <sheetData>
    <row r="1" spans="1:9" s="5" customFormat="1" x14ac:dyDescent="0.2">
      <c r="A1" s="57" t="s">
        <v>68</v>
      </c>
      <c r="B1" s="39"/>
      <c r="C1" s="39"/>
      <c r="D1" s="39"/>
      <c r="E1" s="39"/>
      <c r="F1" s="39"/>
      <c r="G1" s="39"/>
      <c r="H1" s="39"/>
      <c r="I1" s="39"/>
    </row>
    <row r="2" spans="1:9" s="5" customFormat="1" x14ac:dyDescent="0.2">
      <c r="A2" s="61" t="s">
        <v>69</v>
      </c>
      <c r="B2" s="39"/>
      <c r="C2" s="39"/>
      <c r="D2" s="39"/>
      <c r="E2" s="39"/>
      <c r="F2" s="39"/>
      <c r="G2" s="39"/>
      <c r="H2" s="39"/>
      <c r="I2" s="39"/>
    </row>
    <row r="3" spans="1:9" s="5" customFormat="1" x14ac:dyDescent="0.2"/>
    <row r="4" spans="1:9" s="5" customFormat="1" x14ac:dyDescent="0.2">
      <c r="A4" s="75" t="s">
        <v>70</v>
      </c>
      <c r="B4" s="39"/>
      <c r="C4" s="39"/>
      <c r="D4" s="39"/>
      <c r="E4" s="39"/>
      <c r="F4" s="39"/>
      <c r="G4" s="73"/>
      <c r="H4" s="59"/>
      <c r="I4" s="59"/>
    </row>
    <row r="5" spans="1:9" s="5" customFormat="1" x14ac:dyDescent="0.2">
      <c r="A5" s="14"/>
      <c r="B5" s="14"/>
      <c r="C5" s="14"/>
      <c r="D5" s="14"/>
      <c r="E5" s="14"/>
      <c r="F5" s="14"/>
      <c r="G5" s="13"/>
      <c r="H5" s="13"/>
      <c r="I5" s="13"/>
    </row>
    <row r="6" spans="1:9" s="5" customFormat="1" x14ac:dyDescent="0.2">
      <c r="A6" s="74" t="s">
        <v>71</v>
      </c>
      <c r="B6" s="39"/>
      <c r="C6" s="76"/>
      <c r="D6" s="59"/>
      <c r="E6" s="59"/>
      <c r="F6" s="59"/>
      <c r="G6" s="9" t="s">
        <v>72</v>
      </c>
      <c r="H6" s="73"/>
      <c r="I6" s="59"/>
    </row>
    <row r="7" spans="1:9" s="5" customFormat="1" x14ac:dyDescent="0.2">
      <c r="A7" s="13"/>
      <c r="B7" s="13"/>
      <c r="C7" s="13"/>
      <c r="D7" s="13"/>
      <c r="E7" s="13"/>
      <c r="F7" s="13"/>
      <c r="G7" s="9"/>
    </row>
    <row r="8" spans="1:9" s="5" customFormat="1" x14ac:dyDescent="0.2">
      <c r="A8" s="74" t="s">
        <v>73</v>
      </c>
      <c r="B8" s="39"/>
      <c r="C8" s="73"/>
      <c r="D8" s="59"/>
      <c r="E8" s="59"/>
      <c r="F8" s="59"/>
    </row>
    <row r="9" spans="1:9" s="5" customFormat="1" x14ac:dyDescent="0.2"/>
    <row r="10" spans="1:9" s="5" customFormat="1" x14ac:dyDescent="0.2">
      <c r="A10" s="15" t="s">
        <v>74</v>
      </c>
    </row>
    <row r="11" spans="1:9" s="5" customFormat="1" x14ac:dyDescent="0.2"/>
    <row r="12" spans="1:9" s="5" customFormat="1" x14ac:dyDescent="0.2">
      <c r="A12" s="74" t="s">
        <v>75</v>
      </c>
      <c r="B12" s="39"/>
      <c r="C12" s="73"/>
      <c r="D12" s="59"/>
      <c r="E12" s="59"/>
      <c r="F12" s="59"/>
      <c r="G12" s="59"/>
    </row>
    <row r="13" spans="1:9" s="5" customFormat="1" x14ac:dyDescent="0.2"/>
    <row r="14" spans="1:9" s="5" customFormat="1" x14ac:dyDescent="0.2">
      <c r="A14" s="74" t="s">
        <v>76</v>
      </c>
      <c r="B14" s="39"/>
      <c r="C14" s="73"/>
      <c r="D14" s="59"/>
      <c r="E14" s="59"/>
      <c r="F14" s="59"/>
      <c r="G14" s="59"/>
    </row>
    <row r="15" spans="1:9" s="5" customFormat="1" x14ac:dyDescent="0.2">
      <c r="A15" s="9"/>
      <c r="B15" s="9"/>
      <c r="C15" s="13"/>
      <c r="D15" s="13"/>
      <c r="E15" s="13"/>
      <c r="F15" s="13"/>
      <c r="G15" s="13"/>
    </row>
    <row r="16" spans="1:9" s="5" customFormat="1" x14ac:dyDescent="0.2">
      <c r="A16" s="74" t="s">
        <v>77</v>
      </c>
      <c r="B16" s="39"/>
      <c r="C16" s="73"/>
      <c r="D16" s="59"/>
      <c r="E16" s="59"/>
      <c r="F16" s="59"/>
      <c r="G16" s="59"/>
    </row>
    <row r="17" spans="1:9" s="5" customFormat="1" x14ac:dyDescent="0.2">
      <c r="A17" s="9"/>
      <c r="B17" s="9"/>
      <c r="C17" s="13"/>
      <c r="D17" s="13"/>
      <c r="E17" s="13"/>
      <c r="F17" s="13"/>
      <c r="G17" s="13"/>
    </row>
    <row r="18" spans="1:9" s="5" customFormat="1" x14ac:dyDescent="0.2">
      <c r="B18" s="9" t="s">
        <v>78</v>
      </c>
      <c r="C18" s="73"/>
      <c r="D18" s="59"/>
    </row>
    <row r="19" spans="1:9" s="5" customFormat="1" x14ac:dyDescent="0.2"/>
    <row r="20" spans="1:9" s="5" customFormat="1" x14ac:dyDescent="0.2">
      <c r="B20" s="9" t="s">
        <v>79</v>
      </c>
      <c r="C20" s="73"/>
      <c r="D20" s="59"/>
      <c r="F20" s="9" t="s">
        <v>80</v>
      </c>
      <c r="G20" s="73"/>
      <c r="H20" s="59"/>
    </row>
    <row r="21" spans="1:9" s="5" customFormat="1" x14ac:dyDescent="0.2"/>
    <row r="23" spans="1:9" x14ac:dyDescent="0.2">
      <c r="A23" t="s">
        <v>81</v>
      </c>
      <c r="E23" s="26"/>
    </row>
    <row r="24" spans="1:9" x14ac:dyDescent="0.2">
      <c r="E24" s="26"/>
    </row>
    <row r="25" spans="1:9" x14ac:dyDescent="0.2">
      <c r="A25" s="78" t="s">
        <v>4</v>
      </c>
      <c r="B25" s="77"/>
      <c r="C25" s="77"/>
      <c r="D25" s="77"/>
      <c r="E25" s="77"/>
      <c r="F25" s="77"/>
      <c r="G25" s="77"/>
      <c r="H25" s="77"/>
    </row>
    <row r="26" spans="1:9" x14ac:dyDescent="0.2">
      <c r="A26" s="78" t="s">
        <v>82</v>
      </c>
      <c r="B26" s="77"/>
      <c r="C26" s="77"/>
      <c r="D26" s="77"/>
      <c r="E26" s="77"/>
      <c r="F26" s="77"/>
      <c r="G26" s="77"/>
      <c r="H26" s="77"/>
    </row>
    <row r="27" spans="1:9" x14ac:dyDescent="0.2">
      <c r="A27" s="78" t="s">
        <v>83</v>
      </c>
      <c r="B27" s="77"/>
      <c r="C27" s="77"/>
      <c r="D27" s="77"/>
      <c r="E27" s="77"/>
      <c r="F27" s="77"/>
      <c r="G27" s="77"/>
      <c r="H27" s="77"/>
    </row>
    <row r="28" spans="1:9" x14ac:dyDescent="0.2">
      <c r="E28" s="26"/>
    </row>
    <row r="29" spans="1:9" ht="16" customHeight="1" x14ac:dyDescent="0.2">
      <c r="A29" s="80" t="s">
        <v>89</v>
      </c>
      <c r="B29" s="77"/>
      <c r="C29" s="77"/>
      <c r="D29" s="77"/>
      <c r="E29" s="77"/>
      <c r="F29" s="77"/>
      <c r="G29" s="77"/>
      <c r="H29" s="77"/>
      <c r="I29" s="29"/>
    </row>
    <row r="30" spans="1:9" x14ac:dyDescent="0.2">
      <c r="A30" s="79" t="s">
        <v>84</v>
      </c>
      <c r="B30" s="77"/>
      <c r="C30" s="77"/>
      <c r="D30" s="77"/>
      <c r="E30" s="77"/>
      <c r="F30" s="77"/>
      <c r="G30" s="77"/>
      <c r="H30" s="77"/>
    </row>
    <row r="32" spans="1:9" x14ac:dyDescent="0.2">
      <c r="A32" s="61" t="s">
        <v>65</v>
      </c>
      <c r="B32" s="77"/>
      <c r="C32" s="77"/>
      <c r="D32" s="77"/>
      <c r="E32" s="77"/>
      <c r="F32" s="77"/>
      <c r="G32" s="77"/>
      <c r="H32" s="77"/>
    </row>
    <row r="33" spans="2:8" x14ac:dyDescent="0.2">
      <c r="B33" s="13"/>
      <c r="C33" s="13"/>
      <c r="D33" s="13"/>
      <c r="E33" s="13"/>
      <c r="F33" s="13"/>
      <c r="G33" s="13"/>
      <c r="H33" s="13"/>
    </row>
  </sheetData>
  <sheetProtection algorithmName="SHA-512" hashValue="J+ysNtEBhBEccEdRDZcGAYWY4G9W6UT5AJpda9B73PrxXkqb/7f4HVxD9JUn/Wh+CIw2yEgRGx05owHWcAHpOw==" saltValue="BUmwo4jpSA52t808i5Gs8A==" spinCount="100000" sheet="1" objects="1" scenarios="1"/>
  <mergeCells count="24">
    <mergeCell ref="A32:H32"/>
    <mergeCell ref="A14:B14"/>
    <mergeCell ref="C14:G14"/>
    <mergeCell ref="A16:B16"/>
    <mergeCell ref="C16:G16"/>
    <mergeCell ref="C18:D18"/>
    <mergeCell ref="G20:H20"/>
    <mergeCell ref="C20:D20"/>
    <mergeCell ref="A25:H25"/>
    <mergeCell ref="A26:H26"/>
    <mergeCell ref="A27:H27"/>
    <mergeCell ref="A30:H30"/>
    <mergeCell ref="A29:H29"/>
    <mergeCell ref="C8:F8"/>
    <mergeCell ref="C12:G12"/>
    <mergeCell ref="A12:B12"/>
    <mergeCell ref="A8:B8"/>
    <mergeCell ref="A1:I1"/>
    <mergeCell ref="A2:I2"/>
    <mergeCell ref="G4:I4"/>
    <mergeCell ref="A4:F4"/>
    <mergeCell ref="A6:B6"/>
    <mergeCell ref="C6:F6"/>
    <mergeCell ref="H6:I6"/>
  </mergeCells>
  <printOptions horizontalCentered="1" verticalCentered="1"/>
  <pageMargins left="0.75" right="0.75" top="1" bottom="1" header="0.5" footer="0.5"/>
  <pageSetup scale="75"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3" sqref="A3"/>
    </sheetView>
  </sheetViews>
  <sheetFormatPr baseColWidth="10" defaultRowHeight="16" x14ac:dyDescent="0.2"/>
  <cols>
    <col min="1" max="1" width="18.1640625" style="27" customWidth="1"/>
  </cols>
  <sheetData>
    <row r="1" spans="1:1" x14ac:dyDescent="0.2">
      <c r="A1" s="27" t="s">
        <v>85</v>
      </c>
    </row>
    <row r="2" spans="1:1" x14ac:dyDescent="0.2">
      <c r="A2" s="27" t="s">
        <v>87</v>
      </c>
    </row>
    <row r="3" spans="1:1" x14ac:dyDescent="0.2">
      <c r="A3" s="27"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Order Form</vt:lpstr>
      <vt:lpstr>Payment Options</vt:lpstr>
      <vt:lpstr>Sheet1</vt:lpstr>
      <vt:lpstr>'Order Form'!Print_Area</vt:lpstr>
      <vt:lpstr>'Payment Options'!Print_Area</vt:lpstr>
      <vt:lpstr>ShippingOptions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Giroux</dc:creator>
  <cp:lastModifiedBy>Brandon Giroux</cp:lastModifiedBy>
  <cp:lastPrinted>2025-06-20T17:08:47Z</cp:lastPrinted>
  <dcterms:created xsi:type="dcterms:W3CDTF">2015-09-16T18:37:08Z</dcterms:created>
  <dcterms:modified xsi:type="dcterms:W3CDTF">2025-07-15T14:35:15Z</dcterms:modified>
</cp:coreProperties>
</file>